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825" yWindow="270" windowWidth="17025" windowHeight="11790"/>
  </bookViews>
  <sheets>
    <sheet name="2022년" sheetId="1" r:id="rId1"/>
  </sheets>
  <definedNames>
    <definedName name="_xlnm.Print_Area" localSheetId="0">'2022년'!$A$1:$S$21</definedName>
  </definedNames>
  <calcPr calcId="145621"/>
</workbook>
</file>

<file path=xl/calcChain.xml><?xml version="1.0" encoding="utf-8"?>
<calcChain xmlns="http://schemas.openxmlformats.org/spreadsheetml/2006/main">
  <c r="P14" i="1" l="1"/>
  <c r="O14" i="1"/>
  <c r="R13" i="1"/>
  <c r="Q13" i="1"/>
  <c r="P13" i="1"/>
  <c r="O13" i="1"/>
  <c r="N13" i="1"/>
  <c r="L13" i="1"/>
  <c r="K13" i="1"/>
  <c r="I13" i="1"/>
  <c r="H13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</calcChain>
</file>

<file path=xl/sharedStrings.xml><?xml version="1.0" encoding="utf-8"?>
<sst xmlns="http://schemas.openxmlformats.org/spreadsheetml/2006/main" count="65" uniqueCount="46">
  <si>
    <t>2009. 2.10.</t>
  </si>
  <si>
    <t>2013.10. 1.</t>
  </si>
  <si>
    <t>주행거리(km)</t>
  </si>
  <si>
    <t>유류사용량(L)</t>
  </si>
  <si>
    <t>소나타
(중형 승용)</t>
  </si>
  <si>
    <t>인사ㆍ총무ㆍ회계</t>
  </si>
  <si>
    <t>차종</t>
  </si>
  <si>
    <t>3월</t>
  </si>
  <si>
    <t>구분</t>
  </si>
  <si>
    <t>계</t>
  </si>
  <si>
    <t>5월</t>
  </si>
  <si>
    <t>1월</t>
  </si>
  <si>
    <t>6월</t>
  </si>
  <si>
    <t>-</t>
  </si>
  <si>
    <t>승차자</t>
  </si>
  <si>
    <t>12월</t>
  </si>
  <si>
    <t>11월</t>
  </si>
  <si>
    <t>7월</t>
  </si>
  <si>
    <t>회계</t>
  </si>
  <si>
    <t>현행화</t>
  </si>
  <si>
    <t>2월</t>
  </si>
  <si>
    <t>이사장</t>
  </si>
  <si>
    <t>4월</t>
  </si>
  <si>
    <t>9월</t>
  </si>
  <si>
    <t>8월</t>
  </si>
  <si>
    <t>10월</t>
  </si>
  <si>
    <t>전용 차량 운영 현황</t>
  </si>
  <si>
    <t>포터2
(소형화물)</t>
  </si>
  <si>
    <t>2018. 6.21.</t>
  </si>
  <si>
    <t>주차사업팀
(업무용)</t>
  </si>
  <si>
    <t>포터II
(소형화물)</t>
  </si>
  <si>
    <t>91소7250</t>
  </si>
  <si>
    <t>기  능</t>
  </si>
  <si>
    <t>구입금액</t>
  </si>
  <si>
    <t>차량번호</t>
  </si>
  <si>
    <t>구입일자</t>
  </si>
  <si>
    <t>유류비(원)</t>
  </si>
  <si>
    <t>운행내역</t>
  </si>
  <si>
    <t>49머7804</t>
  </si>
  <si>
    <t>62모9292</t>
  </si>
  <si>
    <t>30누2261</t>
  </si>
  <si>
    <t>분  야</t>
  </si>
  <si>
    <t>80수6750</t>
  </si>
  <si>
    <t>모닝
(경차)</t>
  </si>
  <si>
    <t>안전관리팀
(업무용)</t>
    <phoneticPr fontId="22" type="noConversion"/>
  </si>
  <si>
    <t>2022. 12월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</si>
</sst>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##,###,###,###&quot;원&quot;"/>
    <numFmt numFmtId="178" formatCode="_-* #,##0.000_-;\-* #,##0.000_-;_-* &quot;-&quot;_-;_-@_-"/>
    <numFmt numFmtId="179" formatCode="_-* #,##0.000_-;\-* #,##0.000_-;_-* &quot;-&quot;???_-;_-@_-"/>
  </numFmts>
  <fonts count="24">
    <font>
      <sz val="11"/>
      <name val="맑은 고딕"/>
      <charset val="1"/>
    </font>
    <font>
      <sz val="11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2"/>
      <color indexed="8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8"/>
      <name val="돋움"/>
      <family val="3"/>
      <charset val="129"/>
    </font>
    <font>
      <sz val="9"/>
      <name val="맑은 고딕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28" borderId="7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31" borderId="9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8" borderId="15" applyNumberFormat="0" applyAlignment="0" applyProtection="0">
      <alignment vertical="center"/>
    </xf>
  </cellStyleXfs>
  <cellXfs count="42">
    <xf numFmtId="0" fontId="0" fillId="0" borderId="0" xfId="0" applyNumberFormat="1" applyFont="1">
      <alignment vertical="center"/>
    </xf>
    <xf numFmtId="0" fontId="5" fillId="28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0" xfId="0" applyNumberFormat="1" applyFont="1">
      <alignment vertical="center"/>
    </xf>
    <xf numFmtId="41" fontId="6" fillId="0" borderId="1" xfId="32" applyNumberFormat="1" applyFont="1" applyBorder="1" applyAlignment="1">
      <alignment horizontal="center" vertical="center"/>
    </xf>
    <xf numFmtId="0" fontId="7" fillId="28" borderId="1" xfId="0" applyNumberFormat="1" applyFont="1" applyFill="1" applyBorder="1" applyAlignment="1">
      <alignment horizontal="center" vertical="center"/>
    </xf>
    <xf numFmtId="41" fontId="6" fillId="0" borderId="1" xfId="32" applyNumberFormat="1" applyFont="1" applyBorder="1" applyAlignment="1">
      <alignment horizontal="right" vertical="center"/>
    </xf>
    <xf numFmtId="41" fontId="6" fillId="0" borderId="1" xfId="32" applyNumberFormat="1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41" fontId="6" fillId="0" borderId="1" xfId="32" applyNumberFormat="1" applyFont="1" applyFill="1" applyBorder="1" applyAlignment="1">
      <alignment horizontal="center" vertical="center"/>
    </xf>
    <xf numFmtId="178" fontId="6" fillId="0" borderId="1" xfId="32" applyNumberFormat="1" applyFont="1" applyBorder="1" applyAlignment="1">
      <alignment horizontal="center" vertical="center"/>
    </xf>
    <xf numFmtId="41" fontId="23" fillId="0" borderId="0" xfId="0" applyNumberFormat="1" applyFont="1">
      <alignment vertical="center"/>
    </xf>
    <xf numFmtId="179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shrinkToFit="1"/>
    </xf>
    <xf numFmtId="0" fontId="8" fillId="0" borderId="0" xfId="0" applyNumberFormat="1" applyFont="1" applyBorder="1" applyAlignment="1">
      <alignment horizontal="center" vertical="center" shrinkToFit="1"/>
    </xf>
    <xf numFmtId="0" fontId="8" fillId="0" borderId="6" xfId="0" applyNumberFormat="1" applyFont="1" applyBorder="1" applyAlignment="1">
      <alignment horizontal="center" vertical="center" shrinkToFit="1"/>
    </xf>
    <xf numFmtId="0" fontId="0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7" fillId="28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</cellXfs>
  <cellStyles count="43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연결된 셀" xfId="33" builtinId="24" customBuiltin="1"/>
    <cellStyle name="요약" xfId="34" builtinId="25" customBuiltin="1"/>
    <cellStyle name="입력" xfId="35" builtinId="20" customBuiltin="1"/>
    <cellStyle name="제목" xfId="36" builtinId="15" customBuiltin="1"/>
    <cellStyle name="제목 1" xfId="37" builtinId="16" customBuiltin="1"/>
    <cellStyle name="제목 2" xfId="38" builtinId="17" customBuiltin="1"/>
    <cellStyle name="제목 3" xfId="39" builtinId="18" customBuiltin="1"/>
    <cellStyle name="제목 4" xfId="40" builtinId="19" customBuiltin="1"/>
    <cellStyle name="좋음" xfId="41" builtinId="26" customBuiltin="1"/>
    <cellStyle name="출력" xfId="42" builtinId="21" customBuiltin="1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23"/>
  <sheetViews>
    <sheetView tabSelected="1" zoomScaleNormal="100" workbookViewId="0">
      <selection sqref="A1:C3"/>
    </sheetView>
  </sheetViews>
  <sheetFormatPr defaultRowHeight="16.5"/>
  <cols>
    <col min="1" max="6" width="10.625" customWidth="1"/>
    <col min="7" max="17" width="9" customWidth="1"/>
    <col min="18" max="19" width="9" bestFit="1" customWidth="1"/>
  </cols>
  <sheetData>
    <row r="1" spans="1:19" ht="16.5" customHeight="1">
      <c r="A1" s="32" t="s">
        <v>26</v>
      </c>
      <c r="B1" s="32"/>
      <c r="C1" s="32"/>
      <c r="D1" s="1" t="s">
        <v>41</v>
      </c>
      <c r="E1" s="35" t="s">
        <v>5</v>
      </c>
      <c r="F1" s="35"/>
    </row>
    <row r="2" spans="1:19" ht="16.5" customHeight="1">
      <c r="A2" s="33"/>
      <c r="B2" s="33"/>
      <c r="C2" s="33"/>
      <c r="D2" s="1" t="s">
        <v>32</v>
      </c>
      <c r="E2" s="35" t="s">
        <v>18</v>
      </c>
      <c r="F2" s="35"/>
    </row>
    <row r="3" spans="1:19" ht="16.5" customHeight="1">
      <c r="A3" s="34"/>
      <c r="B3" s="34"/>
      <c r="C3" s="34"/>
      <c r="D3" s="1" t="s">
        <v>19</v>
      </c>
      <c r="E3" s="36" t="s">
        <v>45</v>
      </c>
      <c r="F3" s="37"/>
    </row>
    <row r="4" spans="1:19" ht="15" customHeight="1">
      <c r="A4" s="2"/>
      <c r="B4" s="2"/>
      <c r="C4" s="2"/>
      <c r="D4" s="3"/>
      <c r="E4" s="3"/>
      <c r="F4" s="3"/>
    </row>
    <row r="5" spans="1:19" ht="30" customHeight="1">
      <c r="A5" s="38" t="s">
        <v>34</v>
      </c>
      <c r="B5" s="38" t="s">
        <v>14</v>
      </c>
      <c r="C5" s="38" t="s">
        <v>6</v>
      </c>
      <c r="D5" s="38" t="s">
        <v>35</v>
      </c>
      <c r="E5" s="38" t="s">
        <v>33</v>
      </c>
      <c r="F5" s="38" t="s">
        <v>37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1:19" ht="30" customHeight="1">
      <c r="A6" s="38"/>
      <c r="B6" s="38"/>
      <c r="C6" s="38"/>
      <c r="D6" s="38"/>
      <c r="E6" s="38"/>
      <c r="F6" s="9" t="s">
        <v>8</v>
      </c>
      <c r="G6" s="9" t="s">
        <v>9</v>
      </c>
      <c r="H6" s="9" t="s">
        <v>11</v>
      </c>
      <c r="I6" s="9" t="s">
        <v>20</v>
      </c>
      <c r="J6" s="9" t="s">
        <v>7</v>
      </c>
      <c r="K6" s="9" t="s">
        <v>22</v>
      </c>
      <c r="L6" s="9" t="s">
        <v>10</v>
      </c>
      <c r="M6" s="9" t="s">
        <v>12</v>
      </c>
      <c r="N6" s="9" t="s">
        <v>17</v>
      </c>
      <c r="O6" s="9" t="s">
        <v>24</v>
      </c>
      <c r="P6" s="9" t="s">
        <v>23</v>
      </c>
      <c r="Q6" s="9" t="s">
        <v>25</v>
      </c>
      <c r="R6" s="9" t="s">
        <v>16</v>
      </c>
      <c r="S6" s="9" t="s">
        <v>15</v>
      </c>
    </row>
    <row r="7" spans="1:19" s="7" customFormat="1" ht="22.5" customHeight="1">
      <c r="A7" s="21" t="s">
        <v>38</v>
      </c>
      <c r="B7" s="39" t="s">
        <v>21</v>
      </c>
      <c r="C7" s="24" t="s">
        <v>4</v>
      </c>
      <c r="D7" s="24" t="s">
        <v>1</v>
      </c>
      <c r="E7" s="29">
        <v>21772727</v>
      </c>
      <c r="F7" s="4" t="s">
        <v>2</v>
      </c>
      <c r="G7" s="8">
        <f>SUM(H7:S7)</f>
        <v>2699</v>
      </c>
      <c r="H7" s="8">
        <v>746</v>
      </c>
      <c r="I7" s="8">
        <v>405</v>
      </c>
      <c r="J7" s="8">
        <v>442</v>
      </c>
      <c r="K7" s="8">
        <v>677</v>
      </c>
      <c r="L7" s="8">
        <v>429</v>
      </c>
      <c r="M7" s="8"/>
      <c r="N7" s="8"/>
      <c r="O7" s="8"/>
      <c r="P7" s="8"/>
      <c r="Q7" s="8"/>
      <c r="R7" s="8"/>
      <c r="S7" s="8"/>
    </row>
    <row r="8" spans="1:19" s="7" customFormat="1" ht="22.5" customHeight="1">
      <c r="A8" s="22"/>
      <c r="B8" s="40"/>
      <c r="C8" s="25"/>
      <c r="D8" s="27"/>
      <c r="E8" s="30"/>
      <c r="F8" s="5" t="s">
        <v>3</v>
      </c>
      <c r="G8" s="14">
        <f t="shared" ref="G8:G20" si="0">SUM(H8:S8)</f>
        <v>420.779</v>
      </c>
      <c r="H8" s="14">
        <v>116.499</v>
      </c>
      <c r="I8" s="14">
        <v>65.198999999999998</v>
      </c>
      <c r="J8" s="14">
        <v>65.823999999999998</v>
      </c>
      <c r="K8" s="14">
        <v>104.199</v>
      </c>
      <c r="L8" s="14">
        <v>69.058000000000007</v>
      </c>
      <c r="M8" s="14"/>
      <c r="N8" s="14"/>
      <c r="O8" s="14"/>
      <c r="P8" s="14"/>
      <c r="Q8" s="14"/>
      <c r="R8" s="14"/>
      <c r="S8" s="14"/>
    </row>
    <row r="9" spans="1:19" s="7" customFormat="1" ht="22.5" customHeight="1">
      <c r="A9" s="23"/>
      <c r="B9" s="41"/>
      <c r="C9" s="26"/>
      <c r="D9" s="28"/>
      <c r="E9" s="31"/>
      <c r="F9" s="6" t="s">
        <v>36</v>
      </c>
      <c r="G9" s="8">
        <f t="shared" si="0"/>
        <v>748960</v>
      </c>
      <c r="H9" s="8">
        <v>181290</v>
      </c>
      <c r="I9" s="8">
        <v>106640</v>
      </c>
      <c r="J9" s="8">
        <v>127980</v>
      </c>
      <c r="K9" s="8">
        <v>199050</v>
      </c>
      <c r="L9" s="8">
        <v>134000</v>
      </c>
      <c r="M9" s="8"/>
      <c r="N9" s="8"/>
      <c r="O9" s="8"/>
      <c r="P9" s="8"/>
      <c r="Q9" s="8"/>
      <c r="R9" s="8"/>
      <c r="S9" s="8"/>
    </row>
    <row r="10" spans="1:19" s="7" customFormat="1" ht="22.5" customHeight="1">
      <c r="A10" s="18" t="s">
        <v>31</v>
      </c>
      <c r="B10" s="21" t="s">
        <v>44</v>
      </c>
      <c r="C10" s="24" t="s">
        <v>27</v>
      </c>
      <c r="D10" s="24" t="s">
        <v>28</v>
      </c>
      <c r="E10" s="29" t="s">
        <v>13</v>
      </c>
      <c r="F10" s="4" t="s">
        <v>2</v>
      </c>
      <c r="G10" s="10">
        <f>SUM(H10:S10)</f>
        <v>1206</v>
      </c>
      <c r="H10" s="11">
        <v>235</v>
      </c>
      <c r="I10" s="11"/>
      <c r="J10" s="11"/>
      <c r="K10" s="11">
        <v>285</v>
      </c>
      <c r="L10" s="11"/>
      <c r="M10" s="11"/>
      <c r="N10" s="11">
        <v>175</v>
      </c>
      <c r="O10" s="11"/>
      <c r="P10" s="11">
        <v>164</v>
      </c>
      <c r="Q10" s="11"/>
      <c r="R10" s="11">
        <v>218</v>
      </c>
      <c r="S10" s="11">
        <v>129</v>
      </c>
    </row>
    <row r="11" spans="1:19" s="7" customFormat="1" ht="22.5" customHeight="1">
      <c r="A11" s="19"/>
      <c r="B11" s="22"/>
      <c r="C11" s="25"/>
      <c r="D11" s="27"/>
      <c r="E11" s="30"/>
      <c r="F11" s="5" t="s">
        <v>3</v>
      </c>
      <c r="G11" s="10">
        <f>SUM(H11:S11)</f>
        <v>231.85599999999999</v>
      </c>
      <c r="H11" s="11">
        <v>51</v>
      </c>
      <c r="I11" s="11"/>
      <c r="J11" s="11"/>
      <c r="K11" s="11">
        <v>26.896999999999998</v>
      </c>
      <c r="L11" s="11"/>
      <c r="M11" s="11"/>
      <c r="N11" s="11">
        <v>33.429000000000002</v>
      </c>
      <c r="O11" s="11"/>
      <c r="P11" s="11">
        <v>40</v>
      </c>
      <c r="Q11" s="11"/>
      <c r="R11" s="11">
        <v>57</v>
      </c>
      <c r="S11" s="10">
        <v>23.53</v>
      </c>
    </row>
    <row r="12" spans="1:19" s="7" customFormat="1" ht="22.5" customHeight="1">
      <c r="A12" s="20"/>
      <c r="B12" s="23"/>
      <c r="C12" s="26"/>
      <c r="D12" s="28"/>
      <c r="E12" s="31"/>
      <c r="F12" s="6" t="s">
        <v>36</v>
      </c>
      <c r="G12" s="10">
        <f t="shared" ref="G12:G15" si="1">SUM(H12:S12)</f>
        <v>400580</v>
      </c>
      <c r="H12" s="8">
        <v>71650</v>
      </c>
      <c r="I12" s="8"/>
      <c r="J12" s="8"/>
      <c r="K12" s="8">
        <v>48540</v>
      </c>
      <c r="L12" s="8"/>
      <c r="M12" s="8"/>
      <c r="N12" s="8">
        <v>67960</v>
      </c>
      <c r="O12" s="8"/>
      <c r="P12" s="8">
        <v>69420</v>
      </c>
      <c r="Q12" s="8"/>
      <c r="R12" s="8">
        <v>102240</v>
      </c>
      <c r="S12" s="8">
        <v>40770</v>
      </c>
    </row>
    <row r="13" spans="1:19" s="7" customFormat="1" ht="22.5" customHeight="1">
      <c r="A13" s="18" t="s">
        <v>42</v>
      </c>
      <c r="B13" s="21" t="s">
        <v>29</v>
      </c>
      <c r="C13" s="24" t="s">
        <v>30</v>
      </c>
      <c r="D13" s="24" t="s">
        <v>0</v>
      </c>
      <c r="E13" s="29">
        <v>14870000</v>
      </c>
      <c r="F13" s="4" t="s">
        <v>2</v>
      </c>
      <c r="G13" s="8">
        <f t="shared" si="1"/>
        <v>3735</v>
      </c>
      <c r="H13" s="12">
        <f>71963-71380</f>
        <v>583</v>
      </c>
      <c r="I13" s="12">
        <f>72288-71963</f>
        <v>325</v>
      </c>
      <c r="J13" s="12"/>
      <c r="K13" s="12">
        <f>72605-72288</f>
        <v>317</v>
      </c>
      <c r="L13" s="12">
        <f>73227-72605</f>
        <v>622</v>
      </c>
      <c r="M13" s="12"/>
      <c r="N13" s="12">
        <f>73522-73227</f>
        <v>295</v>
      </c>
      <c r="O13" s="12">
        <f>73989-73522</f>
        <v>467</v>
      </c>
      <c r="P13" s="12">
        <f>74519-73989</f>
        <v>530</v>
      </c>
      <c r="Q13" s="12">
        <f>74722-74519</f>
        <v>203</v>
      </c>
      <c r="R13" s="12">
        <f>75115-74722</f>
        <v>393</v>
      </c>
      <c r="S13" s="12"/>
    </row>
    <row r="14" spans="1:19" s="7" customFormat="1" ht="22.5" customHeight="1">
      <c r="A14" s="19"/>
      <c r="B14" s="22"/>
      <c r="C14" s="25"/>
      <c r="D14" s="27"/>
      <c r="E14" s="30"/>
      <c r="F14" s="5" t="s">
        <v>3</v>
      </c>
      <c r="G14" s="8">
        <f t="shared" si="1"/>
        <v>630.87200000000007</v>
      </c>
      <c r="H14" s="16">
        <v>100</v>
      </c>
      <c r="I14" s="16">
        <v>43.142000000000003</v>
      </c>
      <c r="J14" s="16"/>
      <c r="K14" s="16">
        <v>55.012999999999998</v>
      </c>
      <c r="L14" s="16">
        <v>104.688</v>
      </c>
      <c r="M14" s="16"/>
      <c r="N14" s="16">
        <v>50</v>
      </c>
      <c r="O14" s="16">
        <f>43.785+34.301</f>
        <v>78.085999999999999</v>
      </c>
      <c r="P14" s="16">
        <f>53.334+41.067</f>
        <v>94.40100000000001</v>
      </c>
      <c r="Q14" s="16">
        <v>53.826000000000001</v>
      </c>
      <c r="R14" s="16">
        <v>51.716000000000001</v>
      </c>
      <c r="S14" s="16"/>
    </row>
    <row r="15" spans="1:19" s="7" customFormat="1" ht="22.5" customHeight="1">
      <c r="A15" s="20"/>
      <c r="B15" s="23"/>
      <c r="C15" s="26"/>
      <c r="D15" s="28"/>
      <c r="E15" s="31"/>
      <c r="F15" s="6" t="s">
        <v>36</v>
      </c>
      <c r="G15" s="8">
        <f t="shared" si="1"/>
        <v>1121450</v>
      </c>
      <c r="H15" s="11">
        <v>139660</v>
      </c>
      <c r="I15" s="11">
        <v>64950</v>
      </c>
      <c r="J15" s="11"/>
      <c r="K15" s="11">
        <v>103910</v>
      </c>
      <c r="L15" s="11">
        <v>198050</v>
      </c>
      <c r="M15" s="11"/>
      <c r="N15" s="11">
        <v>101190</v>
      </c>
      <c r="O15" s="11">
        <v>147600</v>
      </c>
      <c r="P15" s="11">
        <v>171880</v>
      </c>
      <c r="Q15" s="11">
        <v>99050</v>
      </c>
      <c r="R15" s="11">
        <v>95160</v>
      </c>
      <c r="S15" s="11"/>
    </row>
    <row r="16" spans="1:19" s="7" customFormat="1" ht="22.5" customHeight="1">
      <c r="A16" s="18" t="s">
        <v>39</v>
      </c>
      <c r="B16" s="21" t="s">
        <v>29</v>
      </c>
      <c r="C16" s="24" t="s">
        <v>43</v>
      </c>
      <c r="D16" s="24" t="s">
        <v>13</v>
      </c>
      <c r="E16" s="29" t="s">
        <v>13</v>
      </c>
      <c r="F16" s="4" t="s">
        <v>2</v>
      </c>
      <c r="G16" s="8">
        <f t="shared" si="0"/>
        <v>23423</v>
      </c>
      <c r="H16" s="12">
        <v>383</v>
      </c>
      <c r="I16" s="12">
        <v>458</v>
      </c>
      <c r="J16" s="12">
        <v>706</v>
      </c>
      <c r="K16" s="12">
        <v>2939</v>
      </c>
      <c r="L16" s="12">
        <v>2879</v>
      </c>
      <c r="M16" s="12">
        <v>2920</v>
      </c>
      <c r="N16" s="12">
        <v>2832</v>
      </c>
      <c r="O16" s="12">
        <v>2669</v>
      </c>
      <c r="P16" s="12">
        <v>2620</v>
      </c>
      <c r="Q16" s="12">
        <v>2897</v>
      </c>
      <c r="R16" s="12">
        <v>2120</v>
      </c>
      <c r="S16" s="12"/>
    </row>
    <row r="17" spans="1:19" s="7" customFormat="1" ht="22.5" customHeight="1">
      <c r="A17" s="19"/>
      <c r="B17" s="22"/>
      <c r="C17" s="25"/>
      <c r="D17" s="27"/>
      <c r="E17" s="30"/>
      <c r="F17" s="5" t="s">
        <v>3</v>
      </c>
      <c r="G17" s="8">
        <f t="shared" si="0"/>
        <v>3171.3220000000001</v>
      </c>
      <c r="H17" s="16">
        <v>45.006</v>
      </c>
      <c r="I17" s="16">
        <v>52.22</v>
      </c>
      <c r="J17" s="16">
        <v>87</v>
      </c>
      <c r="K17" s="16">
        <v>366.26100000000002</v>
      </c>
      <c r="L17" s="16">
        <v>394.75299999999999</v>
      </c>
      <c r="M17" s="16">
        <v>420.39800000000002</v>
      </c>
      <c r="N17" s="16">
        <v>430.47500000000002</v>
      </c>
      <c r="O17" s="16">
        <v>396.233</v>
      </c>
      <c r="P17" s="16">
        <v>365.93200000000002</v>
      </c>
      <c r="Q17" s="16">
        <v>346.63</v>
      </c>
      <c r="R17" s="16">
        <v>266.41399999999999</v>
      </c>
      <c r="S17" s="16"/>
    </row>
    <row r="18" spans="1:19" s="7" customFormat="1" ht="22.5" customHeight="1">
      <c r="A18" s="20"/>
      <c r="B18" s="23"/>
      <c r="C18" s="26"/>
      <c r="D18" s="28"/>
      <c r="E18" s="31"/>
      <c r="F18" s="6" t="s">
        <v>36</v>
      </c>
      <c r="G18" s="8">
        <f>SUM(H18:S18)</f>
        <v>5593370</v>
      </c>
      <c r="H18" s="11">
        <v>68830</v>
      </c>
      <c r="I18" s="11">
        <v>84990</v>
      </c>
      <c r="J18" s="11">
        <v>165910</v>
      </c>
      <c r="K18" s="11">
        <v>680300</v>
      </c>
      <c r="L18" s="11">
        <v>728180</v>
      </c>
      <c r="M18" s="11">
        <v>832060</v>
      </c>
      <c r="N18" s="11">
        <v>809740</v>
      </c>
      <c r="O18" s="11">
        <v>659230</v>
      </c>
      <c r="P18" s="11">
        <v>585410</v>
      </c>
      <c r="Q18" s="11">
        <v>571870</v>
      </c>
      <c r="R18" s="11">
        <v>406850</v>
      </c>
      <c r="S18" s="11"/>
    </row>
    <row r="19" spans="1:19" s="7" customFormat="1" ht="22.5" customHeight="1">
      <c r="A19" s="18" t="s">
        <v>40</v>
      </c>
      <c r="B19" s="21" t="s">
        <v>29</v>
      </c>
      <c r="C19" s="24" t="s">
        <v>43</v>
      </c>
      <c r="D19" s="24" t="s">
        <v>13</v>
      </c>
      <c r="E19" s="29" t="s">
        <v>13</v>
      </c>
      <c r="F19" s="4" t="s">
        <v>2</v>
      </c>
      <c r="G19" s="8">
        <f t="shared" si="0"/>
        <v>10740</v>
      </c>
      <c r="H19" s="11">
        <v>3214</v>
      </c>
      <c r="I19" s="11">
        <v>2472</v>
      </c>
      <c r="J19" s="13">
        <v>2199</v>
      </c>
      <c r="K19" s="11">
        <v>628</v>
      </c>
      <c r="L19" s="11">
        <v>279</v>
      </c>
      <c r="M19" s="11">
        <v>370</v>
      </c>
      <c r="N19" s="11">
        <v>398</v>
      </c>
      <c r="O19" s="11">
        <v>286</v>
      </c>
      <c r="P19" s="11">
        <v>442</v>
      </c>
      <c r="Q19" s="11">
        <v>226</v>
      </c>
      <c r="R19" s="11">
        <v>226</v>
      </c>
      <c r="S19" s="11"/>
    </row>
    <row r="20" spans="1:19" s="7" customFormat="1" ht="22.5" customHeight="1">
      <c r="A20" s="19"/>
      <c r="B20" s="22"/>
      <c r="C20" s="25"/>
      <c r="D20" s="27"/>
      <c r="E20" s="30"/>
      <c r="F20" s="5" t="s">
        <v>3</v>
      </c>
      <c r="G20" s="8">
        <f t="shared" si="0"/>
        <v>1352.1540000000002</v>
      </c>
      <c r="H20" s="16">
        <v>426.738</v>
      </c>
      <c r="I20" s="16">
        <v>309</v>
      </c>
      <c r="J20" s="17">
        <v>268.5</v>
      </c>
      <c r="K20" s="16">
        <v>74.123999999999995</v>
      </c>
      <c r="L20" s="16">
        <v>25.026</v>
      </c>
      <c r="M20" s="16">
        <v>49.557000000000002</v>
      </c>
      <c r="N20" s="16">
        <v>49.033999999999999</v>
      </c>
      <c r="O20" s="16">
        <v>48.09</v>
      </c>
      <c r="P20" s="16">
        <v>50.302</v>
      </c>
      <c r="Q20" s="16">
        <v>27.902000000000001</v>
      </c>
      <c r="R20" s="16">
        <v>23.881</v>
      </c>
      <c r="S20" s="16"/>
    </row>
    <row r="21" spans="1:19" s="7" customFormat="1" ht="22.5" customHeight="1">
      <c r="A21" s="20"/>
      <c r="B21" s="23"/>
      <c r="C21" s="26"/>
      <c r="D21" s="28"/>
      <c r="E21" s="31"/>
      <c r="F21" s="6" t="s">
        <v>36</v>
      </c>
      <c r="G21" s="8">
        <f>SUM(H21:S21)</f>
        <v>2283320</v>
      </c>
      <c r="H21" s="11">
        <v>656360</v>
      </c>
      <c r="I21" s="11">
        <v>498720</v>
      </c>
      <c r="J21" s="13">
        <v>490260</v>
      </c>
      <c r="K21" s="11">
        <v>142470</v>
      </c>
      <c r="L21" s="11">
        <v>48550</v>
      </c>
      <c r="M21" s="11">
        <v>102200</v>
      </c>
      <c r="N21" s="11">
        <v>96110</v>
      </c>
      <c r="O21" s="11">
        <v>83570</v>
      </c>
      <c r="P21" s="11">
        <v>83510</v>
      </c>
      <c r="Q21" s="11">
        <v>42730</v>
      </c>
      <c r="R21" s="11">
        <v>38840</v>
      </c>
      <c r="S21" s="11"/>
    </row>
    <row r="23" spans="1:19"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</sheetData>
  <mergeCells count="35">
    <mergeCell ref="A7:A9"/>
    <mergeCell ref="B7:B9"/>
    <mergeCell ref="C7:C9"/>
    <mergeCell ref="D7:D9"/>
    <mergeCell ref="E7:E9"/>
    <mergeCell ref="A1:C3"/>
    <mergeCell ref="E1:F1"/>
    <mergeCell ref="E2:F2"/>
    <mergeCell ref="E3:F3"/>
    <mergeCell ref="A5:A6"/>
    <mergeCell ref="F5:S5"/>
    <mergeCell ref="B5:B6"/>
    <mergeCell ref="C5:C6"/>
    <mergeCell ref="D5:D6"/>
    <mergeCell ref="E5:E6"/>
    <mergeCell ref="A16:A18"/>
    <mergeCell ref="B16:B18"/>
    <mergeCell ref="C16:C18"/>
    <mergeCell ref="D16:D18"/>
    <mergeCell ref="E16:E18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A19:A21"/>
    <mergeCell ref="B19:B21"/>
    <mergeCell ref="C19:C21"/>
    <mergeCell ref="D19:D21"/>
    <mergeCell ref="E19:E21"/>
  </mergeCells>
  <phoneticPr fontId="22" type="noConversion"/>
  <pageMargins left="0.7086111307144165" right="0.7086111307144165" top="0.74791663885116577" bottom="0.74791663885116577" header="0.31486111879348755" footer="0.31486111879348755"/>
  <pageSetup paperSize="9" scale="6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2022년</vt:lpstr>
      <vt:lpstr>'2022년'!Print_Area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cp:revision>1</cp:revision>
  <cp:lastPrinted>2019-03-26T08:32:21Z</cp:lastPrinted>
  <dcterms:created xsi:type="dcterms:W3CDTF">2019-03-26T07:56:15Z</dcterms:created>
  <dcterms:modified xsi:type="dcterms:W3CDTF">2023-04-26T06:15:56Z</dcterms:modified>
</cp:coreProperties>
</file>